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январь" sheetId="7" r:id="rId1"/>
  </sheets>
  <definedNames>
    <definedName name="_xlnm.Print_Area" localSheetId="0">январь!$A$1:$H$64</definedName>
  </definedNames>
  <calcPr calcId="124519" iterate="1"/>
</workbook>
</file>

<file path=xl/calcChain.xml><?xml version="1.0" encoding="utf-8"?>
<calcChain xmlns="http://schemas.openxmlformats.org/spreadsheetml/2006/main">
  <c r="C51" i="7"/>
  <c r="H51" s="1"/>
  <c r="L59"/>
  <c r="K59"/>
  <c r="J59"/>
  <c r="F58"/>
  <c r="E58"/>
  <c r="H58" s="1"/>
  <c r="D58"/>
  <c r="C58"/>
  <c r="H57"/>
  <c r="E57"/>
  <c r="F57" s="1"/>
  <c r="D57"/>
  <c r="G57" s="1"/>
  <c r="C57"/>
  <c r="F56"/>
  <c r="E56"/>
  <c r="H56" s="1"/>
  <c r="D56"/>
  <c r="C56"/>
  <c r="H55"/>
  <c r="E55"/>
  <c r="F55" s="1"/>
  <c r="D55"/>
  <c r="G55" s="1"/>
  <c r="C55"/>
  <c r="F54"/>
  <c r="E54"/>
  <c r="H54" s="1"/>
  <c r="D54"/>
  <c r="C54"/>
  <c r="H53"/>
  <c r="E53"/>
  <c r="F53" s="1"/>
  <c r="D53"/>
  <c r="G53" s="1"/>
  <c r="C53"/>
  <c r="F52"/>
  <c r="E52"/>
  <c r="H52" s="1"/>
  <c r="D52"/>
  <c r="C52"/>
  <c r="E51"/>
  <c r="F51" s="1"/>
  <c r="D51"/>
  <c r="G51" s="1"/>
  <c r="F50"/>
  <c r="E50"/>
  <c r="H50" s="1"/>
  <c r="D50"/>
  <c r="C50"/>
  <c r="H49"/>
  <c r="E49"/>
  <c r="F49" s="1"/>
  <c r="F59" s="1"/>
  <c r="D49"/>
  <c r="D59" s="1"/>
  <c r="C49"/>
  <c r="C59" l="1"/>
  <c r="C60" s="1"/>
  <c r="G49"/>
  <c r="G50"/>
  <c r="G52"/>
  <c r="G54"/>
  <c r="G56"/>
  <c r="G58"/>
  <c r="E59"/>
  <c r="H59" l="1"/>
  <c r="E60"/>
  <c r="G59"/>
  <c r="H29" l="1"/>
  <c r="H26"/>
  <c r="H27"/>
  <c r="G23"/>
  <c r="G24"/>
  <c r="G25"/>
  <c r="G27"/>
  <c r="H19"/>
  <c r="H7"/>
  <c r="H8"/>
  <c r="H10"/>
  <c r="H11"/>
  <c r="H12"/>
  <c r="H14"/>
  <c r="H15"/>
  <c r="H17"/>
  <c r="G7"/>
  <c r="G8"/>
  <c r="G10"/>
  <c r="G11"/>
  <c r="G12"/>
  <c r="G14"/>
  <c r="G15"/>
  <c r="G17"/>
  <c r="F8"/>
  <c r="E28"/>
  <c r="H28" s="1"/>
  <c r="E16"/>
  <c r="H16" s="1"/>
  <c r="E13"/>
  <c r="G13" s="1"/>
  <c r="D28"/>
  <c r="D16"/>
  <c r="D5" s="1"/>
  <c r="D13"/>
  <c r="C16"/>
  <c r="C28"/>
  <c r="C13"/>
  <c r="H13" s="1"/>
  <c r="G16" l="1"/>
  <c r="G28"/>
  <c r="C40" l="1"/>
  <c r="H6"/>
  <c r="H22"/>
  <c r="H23"/>
  <c r="H24"/>
  <c r="H25"/>
  <c r="H30"/>
  <c r="H31"/>
  <c r="H32"/>
  <c r="H33"/>
  <c r="H34"/>
  <c r="H35"/>
  <c r="H36"/>
  <c r="H37"/>
  <c r="H38"/>
  <c r="H41"/>
  <c r="E21"/>
  <c r="G6"/>
  <c r="G30"/>
  <c r="G31"/>
  <c r="G32"/>
  <c r="G33"/>
  <c r="G34"/>
  <c r="G36"/>
  <c r="G37"/>
  <c r="G41"/>
  <c r="F7"/>
  <c r="F9"/>
  <c r="F10"/>
  <c r="F11"/>
  <c r="F12"/>
  <c r="F14"/>
  <c r="F15"/>
  <c r="F17"/>
  <c r="F18"/>
  <c r="F19"/>
  <c r="F20"/>
  <c r="F22"/>
  <c r="F23"/>
  <c r="F24"/>
  <c r="F25"/>
  <c r="F26"/>
  <c r="F27"/>
  <c r="F29"/>
  <c r="F30"/>
  <c r="F31"/>
  <c r="F32"/>
  <c r="F33"/>
  <c r="F34"/>
  <c r="F35"/>
  <c r="F36"/>
  <c r="F37"/>
  <c r="F38"/>
  <c r="F41"/>
  <c r="F42"/>
  <c r="F43"/>
  <c r="F44"/>
  <c r="F6"/>
  <c r="E40"/>
  <c r="H40" l="1"/>
  <c r="C21"/>
  <c r="H21" s="1"/>
  <c r="C5"/>
  <c r="D21"/>
  <c r="F28"/>
  <c r="F16"/>
  <c r="F13"/>
  <c r="C39" l="1"/>
  <c r="C45" s="1"/>
  <c r="G21"/>
  <c r="F21"/>
  <c r="E5"/>
  <c r="H5" s="1"/>
  <c r="G5" l="1"/>
  <c r="F5"/>
  <c r="E39"/>
  <c r="H39" s="1"/>
  <c r="D40" l="1"/>
  <c r="F40" l="1"/>
  <c r="G40"/>
  <c r="D39"/>
  <c r="D45" s="1"/>
  <c r="F39" l="1"/>
  <c r="G39"/>
  <c r="E45" l="1"/>
  <c r="F45" l="1"/>
  <c r="H45"/>
  <c r="G45"/>
</calcChain>
</file>

<file path=xl/sharedStrings.xml><?xml version="1.0" encoding="utf-8"?>
<sst xmlns="http://schemas.openxmlformats.org/spreadsheetml/2006/main" count="103" uniqueCount="85">
  <si>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</si>
  <si>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</si>
  <si>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</si>
  <si>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</si>
  <si>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</si>
  <si>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</si>
  <si>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</si>
  <si>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</si>
  <si>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</si>
  <si>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</si>
  <si>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</si>
  <si>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</si>
  <si>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</si>
  <si>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</si>
  <si>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</si>
  <si>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</si>
  <si>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</si>
  <si>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</si>
  <si>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</si>
  <si>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</si>
  <si>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</si>
  <si>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</si>
  <si>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</si>
  <si>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</si>
  <si>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</si>
  <si>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</si>
  <si>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</si>
  <si>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</si>
  <si>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</si>
  <si>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</si>
  <si>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</si>
  <si>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</si>
  <si>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</si>
  <si>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</si>
  <si>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</si>
  <si>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</si>
  <si>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за выдачу разрешения на перевозку грузов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</si>
  <si>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</si>
  <si>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-</t>
  </si>
  <si>
    <t>Штрафные санкции, возмещение ущерба</t>
  </si>
  <si>
    <t>(тыс. рублей)</t>
  </si>
  <si>
    <t xml:space="preserve">Заместитель главы администрации города Ставрополя, руководитель комитета финансов и бюджета администрации города Ставрополя  </t>
  </si>
  <si>
    <t>Н.А. Бондаренко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</si>
  <si>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</si>
  <si>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</si>
  <si>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</si>
  <si>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</si>
  <si>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</si>
  <si>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плата по договорам и плата за право заключения договора на установку и эксплуатацию рекламной конструкции</t>
  </si>
  <si>
    <t>РАСХОДЫ</t>
  </si>
  <si>
    <t>Код раздела</t>
  </si>
  <si>
    <t>Наименование раздела бюджетной классифкации</t>
  </si>
  <si>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</si>
  <si>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</si>
  <si>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</si>
  <si>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</si>
  <si>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</si>
  <si>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</si>
  <si>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</si>
  <si>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</si>
  <si>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</si>
  <si>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</si>
  <si>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</si>
  <si>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 xml:space="preserve">Культура, кинематография 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</si>
  <si>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</si>
  <si>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</si>
  <si>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</si>
  <si>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</si>
  <si>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</si>
  <si>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</si>
  <si>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</si>
  <si>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</si>
  <si>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Всего  расходов:</t>
  </si>
  <si>
    <t>Дефицит ( - ); профицит ( + )</t>
  </si>
  <si>
    <t>Исполнение доходной части бюджета города Ставрополя за январь 2023 года</t>
  </si>
  <si>
    <t>План на                    2023 год</t>
  </si>
  <si>
    <t>План на             январь            2023 года</t>
  </si>
  <si>
    <t xml:space="preserve">Факт за                    январь                          2023 года </t>
  </si>
  <si>
    <t>% исполнения плана на   января 2023 года</t>
  </si>
  <si>
    <t>% исполнения плана на  2023 год</t>
  </si>
  <si>
    <t>План на                         2023 год</t>
  </si>
  <si>
    <t>План на            январь                2023 года</t>
  </si>
  <si>
    <t xml:space="preserve">Факт за                              январь                    2023 года </t>
  </si>
  <si>
    <t>% исполнения плана за                     январь        2023 года</t>
  </si>
  <si>
    <t>% исполнения плана на    2023 год</t>
  </si>
</sst>
</file>

<file path=xl/styles.xml><?xml version="1.0" encoding="utf-8"?>
<styleSheet xmlns="http://schemas.openxmlformats.org/spreadsheetml/2006/main">
  <numFmts count="2">
    <numFmt numFmtId="164" formatCode="#,##0.0"/>
    <numFmt numFmtId="166" formatCode="#,##0.00;[Red]\-#,##0.00;0.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0"/>
      <name val="Arial"/>
      <charset val="204"/>
    </font>
    <font>
      <sz val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1" fillId="0" borderId="0"/>
    <xf numFmtId="0" fontId="11" fillId="0" borderId="0"/>
  </cellStyleXfs>
  <cellXfs count="95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/>
    <xf numFmtId="0" fontId="1" fillId="2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7" fillId="0" borderId="1" xfId="0" applyNumberFormat="1" applyFont="1" applyFill="1" applyBorder="1"/>
    <xf numFmtId="3" fontId="7" fillId="2" borderId="1" xfId="0" applyNumberFormat="1" applyFont="1" applyFill="1" applyBorder="1"/>
    <xf numFmtId="3" fontId="8" fillId="0" borderId="1" xfId="0" applyNumberFormat="1" applyFont="1" applyFill="1" applyBorder="1"/>
    <xf numFmtId="3" fontId="8" fillId="2" borderId="1" xfId="0" applyNumberFormat="1" applyFont="1" applyFill="1" applyBorder="1"/>
    <xf numFmtId="3" fontId="6" fillId="0" borderId="1" xfId="0" applyNumberFormat="1" applyFont="1" applyFill="1" applyBorder="1"/>
    <xf numFmtId="3" fontId="6" fillId="0" borderId="2" xfId="0" applyNumberFormat="1" applyFont="1" applyFill="1" applyBorder="1"/>
    <xf numFmtId="0" fontId="7" fillId="0" borderId="0" xfId="0" applyFont="1" applyFill="1"/>
    <xf numFmtId="0" fontId="1" fillId="0" borderId="0" xfId="0" applyFont="1" applyFill="1" applyAlignment="1">
      <alignment wrapText="1"/>
    </xf>
    <xf numFmtId="0" fontId="5" fillId="0" borderId="0" xfId="0" applyFont="1" applyFill="1"/>
    <xf numFmtId="3" fontId="8" fillId="3" borderId="1" xfId="0" applyNumberFormat="1" applyFont="1" applyFill="1" applyBorder="1"/>
    <xf numFmtId="3" fontId="6" fillId="2" borderId="1" xfId="0" applyNumberFormat="1" applyFont="1" applyFill="1" applyBorder="1"/>
    <xf numFmtId="0" fontId="1" fillId="0" borderId="0" xfId="0" applyFont="1" applyFill="1" applyAlignment="1">
      <alignment wrapText="1"/>
    </xf>
    <xf numFmtId="0" fontId="0" fillId="0" borderId="0" xfId="0" applyAlignment="1"/>
    <xf numFmtId="0" fontId="1" fillId="0" borderId="6" xfId="0" applyFont="1" applyFill="1" applyBorder="1" applyAlignment="1">
      <alignment horizontal="center" vertical="center"/>
    </xf>
    <xf numFmtId="164" fontId="6" fillId="0" borderId="1" xfId="0" applyNumberFormat="1" applyFont="1" applyFill="1" applyBorder="1"/>
    <xf numFmtId="164" fontId="7" fillId="0" borderId="1" xfId="0" applyNumberFormat="1" applyFont="1" applyFill="1" applyBorder="1"/>
    <xf numFmtId="164" fontId="8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right"/>
    </xf>
    <xf numFmtId="14" fontId="1" fillId="0" borderId="5" xfId="0" applyNumberFormat="1" applyFont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164" fontId="6" fillId="0" borderId="7" xfId="0" applyNumberFormat="1" applyFont="1" applyFill="1" applyBorder="1"/>
    <xf numFmtId="164" fontId="7" fillId="0" borderId="7" xfId="0" applyNumberFormat="1" applyFont="1" applyFill="1" applyBorder="1"/>
    <xf numFmtId="164" fontId="7" fillId="0" borderId="7" xfId="0" applyNumberFormat="1" applyFont="1" applyFill="1" applyBorder="1" applyAlignment="1">
      <alignment horizontal="right"/>
    </xf>
    <xf numFmtId="164" fontId="6" fillId="0" borderId="2" xfId="0" applyNumberFormat="1" applyFont="1" applyFill="1" applyBorder="1"/>
    <xf numFmtId="164" fontId="6" fillId="0" borderId="9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/>
    <xf numFmtId="164" fontId="6" fillId="0" borderId="0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/>
    <xf numFmtId="49" fontId="1" fillId="0" borderId="8" xfId="0" applyNumberFormat="1" applyFont="1" applyBorder="1"/>
    <xf numFmtId="0" fontId="2" fillId="0" borderId="2" xfId="0" applyFont="1" applyFill="1" applyBorder="1" applyAlignment="1">
      <alignment wrapText="1"/>
    </xf>
    <xf numFmtId="0" fontId="0" fillId="0" borderId="0" xfId="0" applyAlignment="1"/>
    <xf numFmtId="0" fontId="10" fillId="0" borderId="0" xfId="0" applyFont="1" applyAlignment="1">
      <alignment wrapText="1"/>
    </xf>
    <xf numFmtId="0" fontId="7" fillId="0" borderId="0" xfId="0" applyFont="1" applyFill="1" applyBorder="1" applyAlignment="1">
      <alignment horizontal="right"/>
    </xf>
    <xf numFmtId="0" fontId="0" fillId="0" borderId="0" xfId="0" applyAlignment="1"/>
    <xf numFmtId="0" fontId="1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Alignment="1">
      <alignment wrapText="1"/>
    </xf>
    <xf numFmtId="0" fontId="0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7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/>
    </xf>
    <xf numFmtId="164" fontId="7" fillId="0" borderId="12" xfId="0" applyNumberFormat="1" applyFont="1" applyFill="1" applyBorder="1"/>
    <xf numFmtId="164" fontId="7" fillId="0" borderId="13" xfId="0" applyNumberFormat="1" applyFont="1" applyFill="1" applyBorder="1"/>
    <xf numFmtId="166" fontId="12" fillId="0" borderId="5" xfId="1" applyNumberFormat="1" applyFont="1" applyFill="1" applyBorder="1" applyAlignment="1" applyProtection="1">
      <protection hidden="1"/>
    </xf>
    <xf numFmtId="166" fontId="12" fillId="0" borderId="5" xfId="2" applyNumberFormat="1" applyFont="1" applyFill="1" applyBorder="1" applyAlignment="1" applyProtection="1">
      <protection hidden="1"/>
    </xf>
    <xf numFmtId="166" fontId="12" fillId="0" borderId="5" xfId="3" applyNumberFormat="1" applyFont="1" applyFill="1" applyBorder="1" applyAlignment="1" applyProtection="1">
      <protection hidden="1"/>
    </xf>
    <xf numFmtId="166" fontId="12" fillId="0" borderId="1" xfId="1" applyNumberFormat="1" applyFont="1" applyFill="1" applyBorder="1" applyAlignment="1" applyProtection="1">
      <protection hidden="1"/>
    </xf>
    <xf numFmtId="166" fontId="12" fillId="0" borderId="1" xfId="2" applyNumberFormat="1" applyFont="1" applyFill="1" applyBorder="1" applyAlignment="1" applyProtection="1">
      <protection hidden="1"/>
    </xf>
    <xf numFmtId="166" fontId="12" fillId="0" borderId="1" xfId="3" applyNumberFormat="1" applyFont="1" applyFill="1" applyBorder="1" applyAlignment="1" applyProtection="1">
      <protection hidden="1"/>
    </xf>
    <xf numFmtId="166" fontId="12" fillId="0" borderId="2" xfId="1" applyNumberFormat="1" applyFont="1" applyFill="1" applyBorder="1" applyAlignment="1" applyProtection="1">
      <protection hidden="1"/>
    </xf>
    <xf numFmtId="166" fontId="12" fillId="0" borderId="2" xfId="2" applyNumberFormat="1" applyFont="1" applyFill="1" applyBorder="1" applyAlignment="1" applyProtection="1">
      <protection hidden="1"/>
    </xf>
    <xf numFmtId="166" fontId="12" fillId="0" borderId="2" xfId="3" applyNumberFormat="1" applyFont="1" applyFill="1" applyBorder="1" applyAlignment="1" applyProtection="1">
      <protection hidden="1"/>
    </xf>
    <xf numFmtId="166" fontId="2" fillId="0" borderId="0" xfId="0" applyNumberFormat="1" applyFont="1" applyFill="1"/>
    <xf numFmtId="0" fontId="1" fillId="2" borderId="0" xfId="0" applyFont="1" applyFill="1"/>
    <xf numFmtId="0" fontId="7" fillId="2" borderId="0" xfId="0" applyFont="1" applyFill="1"/>
  </cellXfs>
  <cellStyles count="4">
    <cellStyle name="Обычный" xfId="0" builtinId="0"/>
    <cellStyle name="Обычный 5" xfId="1"/>
    <cellStyle name="Обычный 6" xfId="3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65"/>
  <sheetViews>
    <sheetView tabSelected="1" view="pageBreakPreview" topLeftCell="A28" zoomScale="60" workbookViewId="0">
      <selection activeCell="C52" sqref="C52"/>
    </sheetView>
  </sheetViews>
  <sheetFormatPr defaultColWidth="9.140625" defaultRowHeight="12.75"/>
  <cols>
    <col min="1" max="1" width="4.28515625" style="7" customWidth="1"/>
    <col min="2" max="2" width="58.140625" style="5" customWidth="1"/>
    <col min="3" max="3" width="12.140625" style="34" customWidth="1"/>
    <col min="4" max="6" width="13.7109375" style="8" customWidth="1"/>
    <col min="7" max="7" width="11.42578125" style="8" customWidth="1"/>
    <col min="8" max="8" width="10.28515625" style="8" customWidth="1"/>
    <col min="9" max="9" width="9.140625" style="8"/>
    <col min="10" max="10" width="18.85546875" style="8" customWidth="1"/>
    <col min="11" max="12" width="13.42578125" style="8" bestFit="1" customWidth="1"/>
    <col min="13" max="16384" width="9.140625" style="8"/>
  </cols>
  <sheetData>
    <row r="1" spans="1:222" ht="15.75">
      <c r="B1" s="30"/>
      <c r="F1" s="58"/>
      <c r="G1" s="59"/>
      <c r="H1" s="59"/>
    </row>
    <row r="2" spans="1:222" ht="13.15" customHeight="1">
      <c r="A2" s="63" t="s">
        <v>74</v>
      </c>
      <c r="B2" s="64"/>
      <c r="C2" s="64"/>
      <c r="D2" s="64"/>
      <c r="E2" s="64"/>
      <c r="F2" s="64"/>
      <c r="G2" s="64"/>
      <c r="H2" s="64"/>
    </row>
    <row r="3" spans="1:222" ht="13.5" thickBot="1">
      <c r="G3" s="62" t="s">
        <v>40</v>
      </c>
      <c r="H3" s="62"/>
    </row>
    <row r="4" spans="1:222" ht="78.75" customHeight="1">
      <c r="A4" s="20" t="s">
        <v>31</v>
      </c>
      <c r="B4" s="19" t="s">
        <v>45</v>
      </c>
      <c r="C4" s="18" t="s">
        <v>75</v>
      </c>
      <c r="D4" s="18" t="s">
        <v>76</v>
      </c>
      <c r="E4" s="12" t="s">
        <v>77</v>
      </c>
      <c r="F4" s="41" t="s">
        <v>12</v>
      </c>
      <c r="G4" s="42" t="s">
        <v>78</v>
      </c>
      <c r="H4" s="21" t="s">
        <v>79</v>
      </c>
    </row>
    <row r="5" spans="1:222" s="3" customFormat="1" ht="15.75">
      <c r="A5" s="43"/>
      <c r="B5" s="6" t="s">
        <v>7</v>
      </c>
      <c r="C5" s="27">
        <f>C6+C7+C8+C9+C10+C11+C12+C13+C16+C20</f>
        <v>5304327</v>
      </c>
      <c r="D5" s="27">
        <f>D6+D7+D8+D9+D10+D11+D12+D13+D16+D20</f>
        <v>147400</v>
      </c>
      <c r="E5" s="27">
        <f t="shared" ref="E5" si="0">E6+E7+E8+E9+E10+E11+E12+E13+E16+E20</f>
        <v>147870</v>
      </c>
      <c r="F5" s="27">
        <f>E5-D5</f>
        <v>470</v>
      </c>
      <c r="G5" s="37">
        <f>E5/D5*100</f>
        <v>100.31886024423338</v>
      </c>
      <c r="H5" s="44">
        <f>E5/C5*100</f>
        <v>2.7877240599985633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</row>
    <row r="6" spans="1:222" ht="15.75">
      <c r="A6" s="13">
        <v>1</v>
      </c>
      <c r="B6" s="1" t="s">
        <v>0</v>
      </c>
      <c r="C6" s="24">
        <v>3258410</v>
      </c>
      <c r="D6" s="24">
        <v>125647</v>
      </c>
      <c r="E6" s="24">
        <v>129585</v>
      </c>
      <c r="F6" s="23">
        <f>E6-D6</f>
        <v>3938</v>
      </c>
      <c r="G6" s="38">
        <f t="shared" ref="G6:G45" si="1">E6/D6*100</f>
        <v>103.13417749727411</v>
      </c>
      <c r="H6" s="45">
        <f t="shared" ref="H6:H45" si="2">E6/C6*100</f>
        <v>3.9769396730307114</v>
      </c>
    </row>
    <row r="7" spans="1:222" ht="15.75">
      <c r="A7" s="13">
        <v>2</v>
      </c>
      <c r="B7" s="1" t="s">
        <v>24</v>
      </c>
      <c r="C7" s="24">
        <v>26336</v>
      </c>
      <c r="D7" s="24">
        <v>2195</v>
      </c>
      <c r="E7" s="23">
        <v>1132</v>
      </c>
      <c r="F7" s="23">
        <f t="shared" ref="F7:F45" si="3">E7-D7</f>
        <v>-1063</v>
      </c>
      <c r="G7" s="38">
        <f t="shared" si="1"/>
        <v>51.571753986332567</v>
      </c>
      <c r="H7" s="45">
        <f t="shared" si="2"/>
        <v>4.2982989064398538</v>
      </c>
    </row>
    <row r="8" spans="1:222" ht="26.25">
      <c r="A8" s="36">
        <v>3</v>
      </c>
      <c r="B8" s="1" t="s">
        <v>47</v>
      </c>
      <c r="C8" s="24">
        <v>630773</v>
      </c>
      <c r="D8" s="24">
        <v>11293</v>
      </c>
      <c r="E8" s="23">
        <v>11344</v>
      </c>
      <c r="F8" s="23">
        <f>E8-D8</f>
        <v>51</v>
      </c>
      <c r="G8" s="38">
        <f t="shared" si="1"/>
        <v>100.45160719029487</v>
      </c>
      <c r="H8" s="45">
        <f t="shared" si="2"/>
        <v>1.7984282776846821</v>
      </c>
    </row>
    <row r="9" spans="1:222" ht="15.6" customHeight="1">
      <c r="A9" s="36">
        <v>4</v>
      </c>
      <c r="B9" s="1" t="s">
        <v>5</v>
      </c>
      <c r="C9" s="24">
        <v>0</v>
      </c>
      <c r="D9" s="24">
        <v>0</v>
      </c>
      <c r="E9" s="23">
        <v>-6351</v>
      </c>
      <c r="F9" s="23">
        <f t="shared" si="3"/>
        <v>-6351</v>
      </c>
      <c r="G9" s="40" t="s">
        <v>38</v>
      </c>
      <c r="H9" s="46" t="s">
        <v>38</v>
      </c>
    </row>
    <row r="10" spans="1:222" ht="15.75">
      <c r="A10" s="36">
        <v>5</v>
      </c>
      <c r="B10" s="1" t="s">
        <v>6</v>
      </c>
      <c r="C10" s="24">
        <v>31778</v>
      </c>
      <c r="D10" s="24">
        <v>15</v>
      </c>
      <c r="E10" s="23">
        <v>35</v>
      </c>
      <c r="F10" s="23">
        <f t="shared" si="3"/>
        <v>20</v>
      </c>
      <c r="G10" s="38">
        <f t="shared" si="1"/>
        <v>233.33333333333334</v>
      </c>
      <c r="H10" s="45">
        <f t="shared" si="2"/>
        <v>0.11013908993643402</v>
      </c>
    </row>
    <row r="11" spans="1:222" ht="15" customHeight="1">
      <c r="A11" s="36">
        <v>6</v>
      </c>
      <c r="B11" s="1" t="s">
        <v>17</v>
      </c>
      <c r="C11" s="24">
        <v>152735</v>
      </c>
      <c r="D11" s="24">
        <v>650</v>
      </c>
      <c r="E11" s="24">
        <v>-11769</v>
      </c>
      <c r="F11" s="23">
        <f t="shared" si="3"/>
        <v>-12419</v>
      </c>
      <c r="G11" s="38">
        <f t="shared" si="1"/>
        <v>-1810.6153846153845</v>
      </c>
      <c r="H11" s="45">
        <f t="shared" si="2"/>
        <v>-7.7055029953841627</v>
      </c>
    </row>
    <row r="12" spans="1:222" ht="15.75">
      <c r="A12" s="36">
        <v>7</v>
      </c>
      <c r="B12" s="1" t="s">
        <v>1</v>
      </c>
      <c r="C12" s="24">
        <v>614916</v>
      </c>
      <c r="D12" s="24">
        <v>875</v>
      </c>
      <c r="E12" s="23">
        <v>13064</v>
      </c>
      <c r="F12" s="23">
        <f t="shared" si="3"/>
        <v>12189</v>
      </c>
      <c r="G12" s="38">
        <f t="shared" si="1"/>
        <v>1493.0285714285715</v>
      </c>
      <c r="H12" s="45">
        <f t="shared" si="2"/>
        <v>2.1245178203201736</v>
      </c>
    </row>
    <row r="13" spans="1:222" ht="15.75">
      <c r="A13" s="60">
        <v>8</v>
      </c>
      <c r="B13" s="1" t="s">
        <v>15</v>
      </c>
      <c r="C13" s="24">
        <f>C14+C15</f>
        <v>497846</v>
      </c>
      <c r="D13" s="24">
        <f>D14+D15</f>
        <v>1688</v>
      </c>
      <c r="E13" s="24">
        <f>E14+E15</f>
        <v>5699</v>
      </c>
      <c r="F13" s="23">
        <f t="shared" si="3"/>
        <v>4011</v>
      </c>
      <c r="G13" s="38">
        <f t="shared" si="1"/>
        <v>337.61848341232229</v>
      </c>
      <c r="H13" s="45">
        <f t="shared" si="2"/>
        <v>1.1447315033162866</v>
      </c>
    </row>
    <row r="14" spans="1:222" s="10" customFormat="1" ht="15.75">
      <c r="A14" s="61"/>
      <c r="B14" s="16" t="s">
        <v>27</v>
      </c>
      <c r="C14" s="26">
        <v>343992</v>
      </c>
      <c r="D14" s="26">
        <v>1215</v>
      </c>
      <c r="E14" s="26">
        <v>1843</v>
      </c>
      <c r="F14" s="25">
        <f t="shared" si="3"/>
        <v>628</v>
      </c>
      <c r="G14" s="38">
        <f t="shared" si="1"/>
        <v>151.68724279835391</v>
      </c>
      <c r="H14" s="45">
        <f t="shared" si="2"/>
        <v>0.53576827368078328</v>
      </c>
    </row>
    <row r="15" spans="1:222" s="10" customFormat="1" ht="15.75">
      <c r="A15" s="61"/>
      <c r="B15" s="16" t="s">
        <v>26</v>
      </c>
      <c r="C15" s="26">
        <v>153854</v>
      </c>
      <c r="D15" s="26">
        <v>473</v>
      </c>
      <c r="E15" s="26">
        <v>3856</v>
      </c>
      <c r="F15" s="25">
        <f t="shared" si="3"/>
        <v>3383</v>
      </c>
      <c r="G15" s="38">
        <f t="shared" si="1"/>
        <v>815.22198731501055</v>
      </c>
      <c r="H15" s="45">
        <f t="shared" si="2"/>
        <v>2.5062721801188141</v>
      </c>
    </row>
    <row r="16" spans="1:222" ht="15.75">
      <c r="A16" s="60">
        <v>9</v>
      </c>
      <c r="B16" s="1" t="s">
        <v>16</v>
      </c>
      <c r="C16" s="24">
        <f>C17+C18+C19</f>
        <v>91533</v>
      </c>
      <c r="D16" s="24">
        <f>D17+D18+D19</f>
        <v>5037</v>
      </c>
      <c r="E16" s="24">
        <f>E17+E18+E19</f>
        <v>5131</v>
      </c>
      <c r="F16" s="23">
        <f t="shared" si="3"/>
        <v>94</v>
      </c>
      <c r="G16" s="38">
        <f t="shared" si="1"/>
        <v>101.86619019257495</v>
      </c>
      <c r="H16" s="45">
        <f t="shared" si="2"/>
        <v>5.6056285711164282</v>
      </c>
    </row>
    <row r="17" spans="1:222" ht="15.75">
      <c r="A17" s="60"/>
      <c r="B17" s="16" t="s">
        <v>21</v>
      </c>
      <c r="C17" s="26">
        <v>91530</v>
      </c>
      <c r="D17" s="26">
        <v>5037</v>
      </c>
      <c r="E17" s="25">
        <v>5131</v>
      </c>
      <c r="F17" s="23">
        <f t="shared" si="3"/>
        <v>94</v>
      </c>
      <c r="G17" s="38">
        <f t="shared" si="1"/>
        <v>101.86619019257495</v>
      </c>
      <c r="H17" s="45">
        <f t="shared" si="2"/>
        <v>5.6058123019774939</v>
      </c>
    </row>
    <row r="18" spans="1:222" ht="15.75">
      <c r="A18" s="60"/>
      <c r="B18" s="16" t="s">
        <v>22</v>
      </c>
      <c r="C18" s="26">
        <v>0</v>
      </c>
      <c r="D18" s="26">
        <v>0</v>
      </c>
      <c r="E18" s="25">
        <v>0</v>
      </c>
      <c r="F18" s="23">
        <f t="shared" si="3"/>
        <v>0</v>
      </c>
      <c r="G18" s="40" t="s">
        <v>38</v>
      </c>
      <c r="H18" s="46" t="s">
        <v>38</v>
      </c>
    </row>
    <row r="19" spans="1:222" ht="15.75">
      <c r="A19" s="61"/>
      <c r="B19" s="16" t="s">
        <v>36</v>
      </c>
      <c r="C19" s="26">
        <v>3</v>
      </c>
      <c r="D19" s="26">
        <v>0</v>
      </c>
      <c r="E19" s="25">
        <v>0</v>
      </c>
      <c r="F19" s="23">
        <f t="shared" si="3"/>
        <v>0</v>
      </c>
      <c r="G19" s="40" t="s">
        <v>38</v>
      </c>
      <c r="H19" s="45">
        <f t="shared" si="2"/>
        <v>0</v>
      </c>
    </row>
    <row r="20" spans="1:222" ht="26.25">
      <c r="A20" s="36">
        <v>10</v>
      </c>
      <c r="B20" s="1" t="s">
        <v>44</v>
      </c>
      <c r="C20" s="24">
        <v>0</v>
      </c>
      <c r="D20" s="24">
        <v>0</v>
      </c>
      <c r="E20" s="23">
        <v>0</v>
      </c>
      <c r="F20" s="23">
        <f t="shared" si="3"/>
        <v>0</v>
      </c>
      <c r="G20" s="40" t="s">
        <v>38</v>
      </c>
      <c r="H20" s="46" t="s">
        <v>38</v>
      </c>
    </row>
    <row r="21" spans="1:222" s="3" customFormat="1" ht="15.75">
      <c r="A21" s="15"/>
      <c r="B21" s="6" t="s">
        <v>8</v>
      </c>
      <c r="C21" s="33">
        <f>C22+C23+C24+C25+C26+C28+C31+C32+C33+C34+C35+C36+C38</f>
        <v>705846</v>
      </c>
      <c r="D21" s="33">
        <f>D22+D23+D24+D25+D26+D28+D31+D32+D33+D34+D35+D36+D38</f>
        <v>38468</v>
      </c>
      <c r="E21" s="33">
        <f>E22+E23+E24+E25+E26+E28+E31+E32+E33+E34+E35+E36+E38</f>
        <v>39726</v>
      </c>
      <c r="F21" s="27">
        <f t="shared" si="3"/>
        <v>1258</v>
      </c>
      <c r="G21" s="37">
        <f t="shared" si="1"/>
        <v>103.27025059789956</v>
      </c>
      <c r="H21" s="44">
        <f t="shared" si="2"/>
        <v>5.6281398492022339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</row>
    <row r="22" spans="1:222" ht="42" customHeight="1">
      <c r="A22" s="36">
        <v>11</v>
      </c>
      <c r="B22" s="1" t="s">
        <v>10</v>
      </c>
      <c r="C22" s="24">
        <v>4563</v>
      </c>
      <c r="D22" s="24">
        <v>0</v>
      </c>
      <c r="E22" s="23">
        <v>0</v>
      </c>
      <c r="F22" s="23">
        <f t="shared" si="3"/>
        <v>0</v>
      </c>
      <c r="G22" s="40" t="s">
        <v>38</v>
      </c>
      <c r="H22" s="45">
        <f t="shared" si="2"/>
        <v>0</v>
      </c>
    </row>
    <row r="23" spans="1:222" ht="63.6" customHeight="1">
      <c r="A23" s="36">
        <v>12</v>
      </c>
      <c r="B23" s="1" t="s">
        <v>28</v>
      </c>
      <c r="C23" s="24">
        <v>450612</v>
      </c>
      <c r="D23" s="24">
        <v>16900</v>
      </c>
      <c r="E23" s="23">
        <v>16939</v>
      </c>
      <c r="F23" s="23">
        <f t="shared" si="3"/>
        <v>39</v>
      </c>
      <c r="G23" s="40">
        <f t="shared" si="1"/>
        <v>100.23076923076924</v>
      </c>
      <c r="H23" s="45">
        <f t="shared" si="2"/>
        <v>3.7591098328495471</v>
      </c>
    </row>
    <row r="24" spans="1:222" ht="58.9" customHeight="1">
      <c r="A24" s="14" t="s">
        <v>46</v>
      </c>
      <c r="B24" s="2" t="s">
        <v>37</v>
      </c>
      <c r="C24" s="24">
        <v>23546</v>
      </c>
      <c r="D24" s="24">
        <v>700</v>
      </c>
      <c r="E24" s="24">
        <v>76</v>
      </c>
      <c r="F24" s="23">
        <f t="shared" si="3"/>
        <v>-624</v>
      </c>
      <c r="G24" s="40">
        <f t="shared" si="1"/>
        <v>10.857142857142858</v>
      </c>
      <c r="H24" s="45">
        <f t="shared" si="2"/>
        <v>0.32277244542597472</v>
      </c>
    </row>
    <row r="25" spans="1:222" ht="52.15" customHeight="1">
      <c r="A25" s="36">
        <v>14</v>
      </c>
      <c r="B25" s="1" t="s">
        <v>29</v>
      </c>
      <c r="C25" s="24">
        <v>70828</v>
      </c>
      <c r="D25" s="24">
        <v>2575</v>
      </c>
      <c r="E25" s="23">
        <v>3357</v>
      </c>
      <c r="F25" s="23">
        <f t="shared" si="3"/>
        <v>782</v>
      </c>
      <c r="G25" s="40">
        <f t="shared" si="1"/>
        <v>130.36893203883494</v>
      </c>
      <c r="H25" s="45">
        <f t="shared" si="2"/>
        <v>4.7396509854859659</v>
      </c>
    </row>
    <row r="26" spans="1:222" ht="40.15" customHeight="1">
      <c r="A26" s="60">
        <v>15</v>
      </c>
      <c r="B26" s="1" t="s">
        <v>11</v>
      </c>
      <c r="C26" s="24">
        <v>6578</v>
      </c>
      <c r="D26" s="24">
        <v>0</v>
      </c>
      <c r="E26" s="23">
        <v>36</v>
      </c>
      <c r="F26" s="23">
        <f t="shared" si="3"/>
        <v>36</v>
      </c>
      <c r="G26" s="40" t="s">
        <v>38</v>
      </c>
      <c r="H26" s="45">
        <f t="shared" si="2"/>
        <v>0.54727880814837337</v>
      </c>
    </row>
    <row r="27" spans="1:222" ht="15.75" hidden="1">
      <c r="A27" s="61"/>
      <c r="B27" s="17" t="s">
        <v>19</v>
      </c>
      <c r="C27" s="24"/>
      <c r="D27" s="32"/>
      <c r="E27" s="23"/>
      <c r="F27" s="23">
        <f t="shared" si="3"/>
        <v>0</v>
      </c>
      <c r="G27" s="40" t="e">
        <f t="shared" si="1"/>
        <v>#DIV/0!</v>
      </c>
      <c r="H27" s="45" t="e">
        <f t="shared" si="2"/>
        <v>#DIV/0!</v>
      </c>
    </row>
    <row r="28" spans="1:222" ht="25.5" customHeight="1">
      <c r="A28" s="60">
        <v>16</v>
      </c>
      <c r="B28" s="1" t="s">
        <v>43</v>
      </c>
      <c r="C28" s="24">
        <f>C29+C30</f>
        <v>4056</v>
      </c>
      <c r="D28" s="24">
        <f>D29+D30</f>
        <v>130</v>
      </c>
      <c r="E28" s="24">
        <f>E29+E30</f>
        <v>215</v>
      </c>
      <c r="F28" s="23">
        <f t="shared" si="3"/>
        <v>85</v>
      </c>
      <c r="G28" s="40">
        <f t="shared" si="1"/>
        <v>165.38461538461539</v>
      </c>
      <c r="H28" s="45">
        <f t="shared" si="2"/>
        <v>5.3007889546351086</v>
      </c>
    </row>
    <row r="29" spans="1:222" s="31" customFormat="1" ht="24.75" customHeight="1">
      <c r="A29" s="60"/>
      <c r="B29" s="16" t="s">
        <v>48</v>
      </c>
      <c r="C29" s="26">
        <v>1627</v>
      </c>
      <c r="D29" s="26">
        <v>0</v>
      </c>
      <c r="E29" s="25">
        <v>0</v>
      </c>
      <c r="F29" s="23">
        <f t="shared" si="3"/>
        <v>0</v>
      </c>
      <c r="G29" s="40" t="s">
        <v>38</v>
      </c>
      <c r="H29" s="45">
        <f t="shared" si="2"/>
        <v>0</v>
      </c>
    </row>
    <row r="30" spans="1:222" s="31" customFormat="1" ht="15" customHeight="1">
      <c r="A30" s="60"/>
      <c r="B30" s="16" t="s">
        <v>20</v>
      </c>
      <c r="C30" s="26">
        <v>2429</v>
      </c>
      <c r="D30" s="26">
        <v>130</v>
      </c>
      <c r="E30" s="25">
        <v>215</v>
      </c>
      <c r="F30" s="23">
        <f t="shared" si="3"/>
        <v>85</v>
      </c>
      <c r="G30" s="39">
        <f t="shared" si="1"/>
        <v>165.38461538461539</v>
      </c>
      <c r="H30" s="45">
        <f t="shared" si="2"/>
        <v>8.8513791683820511</v>
      </c>
    </row>
    <row r="31" spans="1:222" ht="15" customHeight="1">
      <c r="A31" s="36">
        <v>17</v>
      </c>
      <c r="B31" s="1" t="s">
        <v>18</v>
      </c>
      <c r="C31" s="24">
        <v>1421</v>
      </c>
      <c r="D31" s="24">
        <v>118</v>
      </c>
      <c r="E31" s="23">
        <v>21</v>
      </c>
      <c r="F31" s="23">
        <f t="shared" si="3"/>
        <v>-97</v>
      </c>
      <c r="G31" s="38">
        <f t="shared" si="1"/>
        <v>17.796610169491526</v>
      </c>
      <c r="H31" s="45">
        <f t="shared" si="2"/>
        <v>1.4778325123152709</v>
      </c>
    </row>
    <row r="32" spans="1:222" ht="26.25">
      <c r="A32" s="36">
        <v>18</v>
      </c>
      <c r="B32" s="1" t="s">
        <v>14</v>
      </c>
      <c r="C32" s="24">
        <v>13637</v>
      </c>
      <c r="D32" s="24">
        <v>929</v>
      </c>
      <c r="E32" s="24">
        <v>555</v>
      </c>
      <c r="F32" s="23">
        <f t="shared" si="3"/>
        <v>-374</v>
      </c>
      <c r="G32" s="38">
        <f t="shared" si="1"/>
        <v>59.741657696447788</v>
      </c>
      <c r="H32" s="45">
        <f t="shared" si="2"/>
        <v>4.0698100755298086</v>
      </c>
    </row>
    <row r="33" spans="1:222" ht="65.45" customHeight="1">
      <c r="A33" s="36">
        <v>19</v>
      </c>
      <c r="B33" s="1" t="s">
        <v>25</v>
      </c>
      <c r="C33" s="24">
        <v>12467</v>
      </c>
      <c r="D33" s="24">
        <v>7838</v>
      </c>
      <c r="E33" s="23">
        <v>7925</v>
      </c>
      <c r="F33" s="23">
        <f t="shared" si="3"/>
        <v>87</v>
      </c>
      <c r="G33" s="38">
        <f t="shared" si="1"/>
        <v>101.10997703495789</v>
      </c>
      <c r="H33" s="45">
        <f t="shared" si="2"/>
        <v>63.567819042271601</v>
      </c>
    </row>
    <row r="34" spans="1:222" ht="26.25" customHeight="1">
      <c r="A34" s="36">
        <v>20</v>
      </c>
      <c r="B34" s="1" t="s">
        <v>32</v>
      </c>
      <c r="C34" s="24">
        <v>76666</v>
      </c>
      <c r="D34" s="24">
        <v>8166</v>
      </c>
      <c r="E34" s="23">
        <v>8198</v>
      </c>
      <c r="F34" s="23">
        <f t="shared" si="3"/>
        <v>32</v>
      </c>
      <c r="G34" s="38">
        <f t="shared" si="1"/>
        <v>100.39186872397747</v>
      </c>
      <c r="H34" s="45">
        <f t="shared" si="2"/>
        <v>10.693136462056192</v>
      </c>
    </row>
    <row r="35" spans="1:222" ht="15.75">
      <c r="A35" s="36">
        <v>21</v>
      </c>
      <c r="B35" s="1" t="s">
        <v>2</v>
      </c>
      <c r="C35" s="24">
        <v>11939</v>
      </c>
      <c r="D35" s="24">
        <v>0</v>
      </c>
      <c r="E35" s="23">
        <v>170</v>
      </c>
      <c r="F35" s="23">
        <f t="shared" si="3"/>
        <v>170</v>
      </c>
      <c r="G35" s="40" t="s">
        <v>38</v>
      </c>
      <c r="H35" s="45">
        <f t="shared" si="2"/>
        <v>1.4239048496523996</v>
      </c>
    </row>
    <row r="36" spans="1:222" ht="15" customHeight="1">
      <c r="A36" s="60">
        <v>22</v>
      </c>
      <c r="B36" s="1" t="s">
        <v>39</v>
      </c>
      <c r="C36" s="24">
        <v>23241</v>
      </c>
      <c r="D36" s="24">
        <v>1112</v>
      </c>
      <c r="E36" s="23">
        <v>1837</v>
      </c>
      <c r="F36" s="23">
        <f t="shared" si="3"/>
        <v>725</v>
      </c>
      <c r="G36" s="38">
        <f t="shared" si="1"/>
        <v>165.19784172661872</v>
      </c>
      <c r="H36" s="45">
        <f t="shared" si="2"/>
        <v>7.9041349339529274</v>
      </c>
    </row>
    <row r="37" spans="1:222" ht="23.45" hidden="1" customHeight="1">
      <c r="A37" s="60"/>
      <c r="B37" s="16" t="s">
        <v>30</v>
      </c>
      <c r="C37" s="24"/>
      <c r="D37" s="32"/>
      <c r="E37" s="25"/>
      <c r="F37" s="23">
        <f t="shared" si="3"/>
        <v>0</v>
      </c>
      <c r="G37" s="38" t="e">
        <f t="shared" si="1"/>
        <v>#DIV/0!</v>
      </c>
      <c r="H37" s="45" t="e">
        <f t="shared" si="2"/>
        <v>#DIV/0!</v>
      </c>
    </row>
    <row r="38" spans="1:222" ht="15" customHeight="1">
      <c r="A38" s="36">
        <v>23</v>
      </c>
      <c r="B38" s="1" t="s">
        <v>3</v>
      </c>
      <c r="C38" s="24">
        <v>6292</v>
      </c>
      <c r="D38" s="24">
        <v>0</v>
      </c>
      <c r="E38" s="23">
        <v>397</v>
      </c>
      <c r="F38" s="23">
        <f t="shared" si="3"/>
        <v>397</v>
      </c>
      <c r="G38" s="40" t="s">
        <v>38</v>
      </c>
      <c r="H38" s="45">
        <f t="shared" si="2"/>
        <v>6.3095994914176741</v>
      </c>
    </row>
    <row r="39" spans="1:222" s="3" customFormat="1" ht="15.75">
      <c r="A39" s="69" t="s">
        <v>33</v>
      </c>
      <c r="B39" s="70"/>
      <c r="C39" s="33">
        <f>C5+C21</f>
        <v>6010173</v>
      </c>
      <c r="D39" s="33">
        <f>D5+D21</f>
        <v>185868</v>
      </c>
      <c r="E39" s="33">
        <f>E5+E21</f>
        <v>187596</v>
      </c>
      <c r="F39" s="27">
        <f t="shared" si="3"/>
        <v>1728</v>
      </c>
      <c r="G39" s="37">
        <f t="shared" si="1"/>
        <v>100.92969203951192</v>
      </c>
      <c r="H39" s="44">
        <f t="shared" si="2"/>
        <v>3.1213078225868043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</row>
    <row r="40" spans="1:222" s="9" customFormat="1" ht="15.75">
      <c r="A40" s="60">
        <v>24</v>
      </c>
      <c r="B40" s="11" t="s">
        <v>4</v>
      </c>
      <c r="C40" s="33">
        <f>C41+C42+C43+C44</f>
        <v>10361613</v>
      </c>
      <c r="D40" s="33">
        <f>D41+D42+D43+D44</f>
        <v>417959</v>
      </c>
      <c r="E40" s="33">
        <f t="shared" ref="E40" si="4">E41+E42+E43+E44</f>
        <v>321004</v>
      </c>
      <c r="F40" s="27">
        <f t="shared" si="3"/>
        <v>-96955</v>
      </c>
      <c r="G40" s="37">
        <f t="shared" si="1"/>
        <v>76.802748594957876</v>
      </c>
      <c r="H40" s="44">
        <f t="shared" si="2"/>
        <v>3.0980118635969127</v>
      </c>
    </row>
    <row r="41" spans="1:222" ht="24.75" customHeight="1">
      <c r="A41" s="60"/>
      <c r="B41" s="1" t="s">
        <v>34</v>
      </c>
      <c r="C41" s="24">
        <v>10361613</v>
      </c>
      <c r="D41" s="24">
        <v>417959</v>
      </c>
      <c r="E41" s="24">
        <v>417959</v>
      </c>
      <c r="F41" s="23">
        <f t="shared" si="3"/>
        <v>0</v>
      </c>
      <c r="G41" s="38">
        <f t="shared" si="1"/>
        <v>100</v>
      </c>
      <c r="H41" s="45">
        <f t="shared" si="2"/>
        <v>4.0337252510781862</v>
      </c>
    </row>
    <row r="42" spans="1:222" ht="15" customHeight="1">
      <c r="A42" s="60"/>
      <c r="B42" s="4" t="s">
        <v>13</v>
      </c>
      <c r="C42" s="24">
        <v>0</v>
      </c>
      <c r="D42" s="24">
        <v>0</v>
      </c>
      <c r="E42" s="23">
        <v>0</v>
      </c>
      <c r="F42" s="23">
        <f t="shared" si="3"/>
        <v>0</v>
      </c>
      <c r="G42" s="40" t="s">
        <v>38</v>
      </c>
      <c r="H42" s="46" t="s">
        <v>38</v>
      </c>
    </row>
    <row r="43" spans="1:222" ht="38.450000000000003" customHeight="1">
      <c r="A43" s="60"/>
      <c r="B43" s="4" t="s">
        <v>23</v>
      </c>
      <c r="C43" s="24">
        <v>0</v>
      </c>
      <c r="D43" s="24">
        <v>0</v>
      </c>
      <c r="E43" s="23">
        <v>3692</v>
      </c>
      <c r="F43" s="23">
        <f t="shared" si="3"/>
        <v>3692</v>
      </c>
      <c r="G43" s="40" t="s">
        <v>38</v>
      </c>
      <c r="H43" s="46" t="s">
        <v>38</v>
      </c>
    </row>
    <row r="44" spans="1:222" ht="27" customHeight="1">
      <c r="A44" s="66"/>
      <c r="B44" s="1" t="s">
        <v>9</v>
      </c>
      <c r="C44" s="24">
        <v>0</v>
      </c>
      <c r="D44" s="23">
        <v>0</v>
      </c>
      <c r="E44" s="23">
        <v>-100647</v>
      </c>
      <c r="F44" s="23">
        <f t="shared" si="3"/>
        <v>-100647</v>
      </c>
      <c r="G44" s="40" t="s">
        <v>38</v>
      </c>
      <c r="H44" s="46" t="s">
        <v>38</v>
      </c>
    </row>
    <row r="45" spans="1:222" s="9" customFormat="1" ht="16.5" thickBot="1">
      <c r="A45" s="67" t="s">
        <v>35</v>
      </c>
      <c r="B45" s="68"/>
      <c r="C45" s="28">
        <f>C39+C40</f>
        <v>16371786</v>
      </c>
      <c r="D45" s="28">
        <f>D39+D40</f>
        <v>603827</v>
      </c>
      <c r="E45" s="28">
        <f>E39+E40</f>
        <v>508600</v>
      </c>
      <c r="F45" s="28">
        <f t="shared" si="3"/>
        <v>-95227</v>
      </c>
      <c r="G45" s="47">
        <f t="shared" si="1"/>
        <v>84.22942332820493</v>
      </c>
      <c r="H45" s="48">
        <f t="shared" si="2"/>
        <v>3.1065639387174984</v>
      </c>
    </row>
    <row r="46" spans="1:222" s="9" customFormat="1" ht="15.75">
      <c r="A46" s="49"/>
      <c r="B46" s="49"/>
      <c r="C46" s="50"/>
      <c r="D46" s="50"/>
      <c r="E46" s="50"/>
      <c r="F46" s="50"/>
      <c r="G46" s="51"/>
      <c r="H46" s="51"/>
    </row>
    <row r="47" spans="1:222" s="9" customFormat="1" ht="13.5" thickBot="1">
      <c r="A47" s="71" t="s">
        <v>49</v>
      </c>
      <c r="B47" s="71"/>
      <c r="C47" s="71"/>
      <c r="D47" s="71"/>
      <c r="E47" s="71"/>
      <c r="F47" s="71"/>
      <c r="G47" s="71"/>
      <c r="H47" s="71"/>
    </row>
    <row r="48" spans="1:222" s="9" customFormat="1" ht="64.5" thickBot="1">
      <c r="A48" s="52" t="s">
        <v>50</v>
      </c>
      <c r="B48" s="18" t="s">
        <v>51</v>
      </c>
      <c r="C48" s="77" t="s">
        <v>80</v>
      </c>
      <c r="D48" s="77" t="s">
        <v>81</v>
      </c>
      <c r="E48" s="78" t="s">
        <v>82</v>
      </c>
      <c r="F48" s="79" t="s">
        <v>12</v>
      </c>
      <c r="G48" s="79" t="s">
        <v>83</v>
      </c>
      <c r="H48" s="21" t="s">
        <v>84</v>
      </c>
    </row>
    <row r="49" spans="1:12" s="9" customFormat="1" ht="15.75">
      <c r="A49" s="80" t="s">
        <v>52</v>
      </c>
      <c r="B49" s="1" t="s">
        <v>53</v>
      </c>
      <c r="C49" s="23">
        <f>ROUND(J49/1000,0)</f>
        <v>1252451</v>
      </c>
      <c r="D49" s="23">
        <f t="shared" ref="D49:E58" si="5">ROUND(K49/1000,0)</f>
        <v>40814</v>
      </c>
      <c r="E49" s="23">
        <f t="shared" si="5"/>
        <v>30492</v>
      </c>
      <c r="F49" s="23">
        <f t="shared" ref="F49:F58" si="6">E49-D49</f>
        <v>-10322</v>
      </c>
      <c r="G49" s="81">
        <f t="shared" ref="G49:G58" si="7">E49/D49*100</f>
        <v>74.709658450531677</v>
      </c>
      <c r="H49" s="82">
        <f t="shared" ref="H49:H58" si="8">E49/C49*100</f>
        <v>2.4345862632550097</v>
      </c>
      <c r="J49" s="83">
        <v>1252450722.48</v>
      </c>
      <c r="K49" s="84">
        <v>40813960.640000001</v>
      </c>
      <c r="L49" s="85">
        <v>30491966.149999999</v>
      </c>
    </row>
    <row r="50" spans="1:12" s="9" customFormat="1" ht="15.75">
      <c r="A50" s="80" t="s">
        <v>54</v>
      </c>
      <c r="B50" s="1" t="s">
        <v>55</v>
      </c>
      <c r="C50" s="23">
        <f t="shared" ref="C50:C58" si="9">ROUND(J50/1000,0)</f>
        <v>128086</v>
      </c>
      <c r="D50" s="23">
        <f t="shared" si="5"/>
        <v>3308</v>
      </c>
      <c r="E50" s="23">
        <f t="shared" si="5"/>
        <v>3073</v>
      </c>
      <c r="F50" s="23">
        <f t="shared" si="6"/>
        <v>-235</v>
      </c>
      <c r="G50" s="81">
        <f t="shared" si="7"/>
        <v>92.896009673518748</v>
      </c>
      <c r="H50" s="82">
        <f t="shared" si="8"/>
        <v>2.3991693081211061</v>
      </c>
      <c r="J50" s="86">
        <v>128085652.19</v>
      </c>
      <c r="K50" s="87">
        <v>3307524.29</v>
      </c>
      <c r="L50" s="88">
        <v>3073185.35</v>
      </c>
    </row>
    <row r="51" spans="1:12" s="9" customFormat="1" ht="15.75">
      <c r="A51" s="80" t="s">
        <v>56</v>
      </c>
      <c r="B51" s="1" t="s">
        <v>57</v>
      </c>
      <c r="C51" s="23">
        <f>ROUND(J51/1000,0)-1</f>
        <v>1732663</v>
      </c>
      <c r="D51" s="23">
        <f t="shared" si="5"/>
        <v>40038</v>
      </c>
      <c r="E51" s="23">
        <f t="shared" si="5"/>
        <v>38153</v>
      </c>
      <c r="F51" s="23">
        <f t="shared" si="6"/>
        <v>-1885</v>
      </c>
      <c r="G51" s="81">
        <f t="shared" si="7"/>
        <v>95.29197262600529</v>
      </c>
      <c r="H51" s="82">
        <f t="shared" si="8"/>
        <v>2.2019861911981731</v>
      </c>
      <c r="J51" s="86">
        <v>1732663513.02</v>
      </c>
      <c r="K51" s="87">
        <v>40038422.390000001</v>
      </c>
      <c r="L51" s="88">
        <v>38153094.590000004</v>
      </c>
    </row>
    <row r="52" spans="1:12" s="9" customFormat="1" ht="15.75">
      <c r="A52" s="80" t="s">
        <v>58</v>
      </c>
      <c r="B52" s="1" t="s">
        <v>59</v>
      </c>
      <c r="C52" s="23">
        <f t="shared" si="9"/>
        <v>754868</v>
      </c>
      <c r="D52" s="23">
        <f t="shared" si="5"/>
        <v>3593</v>
      </c>
      <c r="E52" s="23">
        <f t="shared" si="5"/>
        <v>3587</v>
      </c>
      <c r="F52" s="23">
        <f t="shared" si="6"/>
        <v>-6</v>
      </c>
      <c r="G52" s="81">
        <f t="shared" si="7"/>
        <v>99.833008627887551</v>
      </c>
      <c r="H52" s="82">
        <f t="shared" si="8"/>
        <v>0.4751824159985587</v>
      </c>
      <c r="J52" s="86">
        <v>754868355.89999998</v>
      </c>
      <c r="K52" s="87">
        <v>3592906.18</v>
      </c>
      <c r="L52" s="88">
        <v>3586833.4</v>
      </c>
    </row>
    <row r="53" spans="1:12" s="9" customFormat="1" ht="15.75">
      <c r="A53" s="80" t="s">
        <v>60</v>
      </c>
      <c r="B53" s="1" t="s">
        <v>61</v>
      </c>
      <c r="C53" s="23">
        <f t="shared" si="9"/>
        <v>8944591</v>
      </c>
      <c r="D53" s="23">
        <f t="shared" si="5"/>
        <v>219246</v>
      </c>
      <c r="E53" s="23">
        <f t="shared" si="5"/>
        <v>218788</v>
      </c>
      <c r="F53" s="23">
        <f t="shared" si="6"/>
        <v>-458</v>
      </c>
      <c r="G53" s="81">
        <f t="shared" si="7"/>
        <v>99.791102232195797</v>
      </c>
      <c r="H53" s="82">
        <f t="shared" si="8"/>
        <v>2.4460369400903854</v>
      </c>
      <c r="J53" s="86">
        <v>8944590724.8700008</v>
      </c>
      <c r="K53" s="87">
        <v>219245618.09</v>
      </c>
      <c r="L53" s="88">
        <v>218788450.09</v>
      </c>
    </row>
    <row r="54" spans="1:12" s="9" customFormat="1" ht="15.75">
      <c r="A54" s="80" t="s">
        <v>62</v>
      </c>
      <c r="B54" s="1" t="s">
        <v>63</v>
      </c>
      <c r="C54" s="23">
        <f>ROUND(J54/1000,0)-1</f>
        <v>465815</v>
      </c>
      <c r="D54" s="23">
        <f>ROUND(K54/1000,0)-1</f>
        <v>7163</v>
      </c>
      <c r="E54" s="23">
        <f t="shared" si="5"/>
        <v>7164</v>
      </c>
      <c r="F54" s="23">
        <f t="shared" si="6"/>
        <v>1</v>
      </c>
      <c r="G54" s="81">
        <f t="shared" si="7"/>
        <v>100.01396063102052</v>
      </c>
      <c r="H54" s="82">
        <f t="shared" si="8"/>
        <v>1.53794961519058</v>
      </c>
      <c r="J54" s="86">
        <v>465815609.04000002</v>
      </c>
      <c r="K54" s="87">
        <v>7164091.6600000001</v>
      </c>
      <c r="L54" s="88">
        <v>7164091.6600000001</v>
      </c>
    </row>
    <row r="55" spans="1:12" s="9" customFormat="1" ht="15.75">
      <c r="A55" s="80" t="s">
        <v>64</v>
      </c>
      <c r="B55" s="1" t="s">
        <v>65</v>
      </c>
      <c r="C55" s="23">
        <f t="shared" si="9"/>
        <v>3094478</v>
      </c>
      <c r="D55" s="23">
        <f>ROUND(K55/1000,0)+1</f>
        <v>296043</v>
      </c>
      <c r="E55" s="23">
        <f>ROUND(L55/1000,0)+1</f>
        <v>294242</v>
      </c>
      <c r="F55" s="23">
        <f t="shared" si="6"/>
        <v>-1801</v>
      </c>
      <c r="G55" s="81">
        <f t="shared" si="7"/>
        <v>99.391642430322619</v>
      </c>
      <c r="H55" s="82">
        <f t="shared" si="8"/>
        <v>9.5086150232769473</v>
      </c>
      <c r="J55" s="86">
        <v>3094478002.27</v>
      </c>
      <c r="K55" s="87">
        <v>296042369.61000001</v>
      </c>
      <c r="L55" s="88">
        <v>294241491.52999997</v>
      </c>
    </row>
    <row r="56" spans="1:12" s="9" customFormat="1" ht="15.75">
      <c r="A56" s="80" t="s">
        <v>66</v>
      </c>
      <c r="B56" s="1" t="s">
        <v>67</v>
      </c>
      <c r="C56" s="23">
        <f t="shared" si="9"/>
        <v>280276</v>
      </c>
      <c r="D56" s="23">
        <f t="shared" si="5"/>
        <v>4983</v>
      </c>
      <c r="E56" s="23">
        <f t="shared" si="5"/>
        <v>4983</v>
      </c>
      <c r="F56" s="23">
        <f t="shared" si="6"/>
        <v>0</v>
      </c>
      <c r="G56" s="81">
        <f t="shared" si="7"/>
        <v>100</v>
      </c>
      <c r="H56" s="82">
        <f t="shared" si="8"/>
        <v>1.7778903652114344</v>
      </c>
      <c r="J56" s="86">
        <v>280275830</v>
      </c>
      <c r="K56" s="87">
        <v>4982898.17</v>
      </c>
      <c r="L56" s="88">
        <v>4982898.17</v>
      </c>
    </row>
    <row r="57" spans="1:12" s="9" customFormat="1" ht="15.75">
      <c r="A57" s="80" t="s">
        <v>68</v>
      </c>
      <c r="B57" s="1" t="s">
        <v>69</v>
      </c>
      <c r="C57" s="23">
        <f t="shared" si="9"/>
        <v>23198</v>
      </c>
      <c r="D57" s="23">
        <f t="shared" si="5"/>
        <v>705</v>
      </c>
      <c r="E57" s="23">
        <f t="shared" si="5"/>
        <v>705</v>
      </c>
      <c r="F57" s="23">
        <f t="shared" si="6"/>
        <v>0</v>
      </c>
      <c r="G57" s="81">
        <f t="shared" si="7"/>
        <v>100</v>
      </c>
      <c r="H57" s="82">
        <f t="shared" si="8"/>
        <v>3.0390550909561167</v>
      </c>
      <c r="J57" s="86">
        <v>23198000</v>
      </c>
      <c r="K57" s="87">
        <v>705000</v>
      </c>
      <c r="L57" s="88">
        <v>705000</v>
      </c>
    </row>
    <row r="58" spans="1:12" s="9" customFormat="1" ht="16.5" thickBot="1">
      <c r="A58" s="80" t="s">
        <v>70</v>
      </c>
      <c r="B58" s="1" t="s">
        <v>71</v>
      </c>
      <c r="C58" s="23">
        <f t="shared" si="9"/>
        <v>254800</v>
      </c>
      <c r="D58" s="23">
        <f t="shared" si="5"/>
        <v>14468</v>
      </c>
      <c r="E58" s="23">
        <f t="shared" si="5"/>
        <v>10359</v>
      </c>
      <c r="F58" s="23">
        <f t="shared" si="6"/>
        <v>-4109</v>
      </c>
      <c r="G58" s="81">
        <f t="shared" si="7"/>
        <v>71.599391761128004</v>
      </c>
      <c r="H58" s="82">
        <f t="shared" si="8"/>
        <v>4.0655416012558874</v>
      </c>
      <c r="J58" s="89">
        <v>254800006.88</v>
      </c>
      <c r="K58" s="90">
        <v>14468198.07</v>
      </c>
      <c r="L58" s="91">
        <v>10358772.449999999</v>
      </c>
    </row>
    <row r="59" spans="1:12" s="9" customFormat="1" ht="15.75">
      <c r="A59" s="53"/>
      <c r="B59" s="11" t="s">
        <v>72</v>
      </c>
      <c r="C59" s="33">
        <f>C49+C50+C51+C52+C54+C55+C56+C57+C58+C53</f>
        <v>16931226</v>
      </c>
      <c r="D59" s="33">
        <f t="shared" ref="D59:E59" si="10">D49+D50+D51+D52+D54+D55+D56+D57+D58+D53</f>
        <v>630361</v>
      </c>
      <c r="E59" s="33">
        <f t="shared" si="10"/>
        <v>611546</v>
      </c>
      <c r="F59" s="27">
        <f>F49+F50+F51+F52+F54+F55+F56+F57+F58+F53</f>
        <v>-18815</v>
      </c>
      <c r="G59" s="37">
        <f t="shared" ref="G59" si="11">ROUND(E59/D59*100,1)</f>
        <v>97</v>
      </c>
      <c r="H59" s="37">
        <f t="shared" ref="H59" si="12">ROUND(E59/C59*100,1)</f>
        <v>3.6</v>
      </c>
      <c r="J59" s="92">
        <f>SUM(J49:J58)</f>
        <v>16931226416.650002</v>
      </c>
      <c r="K59" s="92">
        <f t="shared" ref="K59:L59" si="13">SUM(K49:K58)</f>
        <v>630360989.10000014</v>
      </c>
      <c r="L59" s="92">
        <f t="shared" si="13"/>
        <v>611545783.38999999</v>
      </c>
    </row>
    <row r="60" spans="1:12" s="9" customFormat="1" ht="16.5" thickBot="1">
      <c r="A60" s="54"/>
      <c r="B60" s="55" t="s">
        <v>73</v>
      </c>
      <c r="C60" s="33">
        <f>C45-C59</f>
        <v>-559440</v>
      </c>
      <c r="D60" s="33"/>
      <c r="E60" s="33">
        <f>E45-E59</f>
        <v>-102946</v>
      </c>
      <c r="F60" s="27"/>
      <c r="G60" s="37"/>
      <c r="H60" s="37"/>
    </row>
    <row r="61" spans="1:12" ht="14.25" customHeight="1">
      <c r="A61" s="65"/>
      <c r="B61" s="59"/>
      <c r="C61" s="56"/>
      <c r="D61" s="93"/>
      <c r="J61" s="9"/>
      <c r="K61" s="9"/>
      <c r="L61" s="9"/>
    </row>
    <row r="62" spans="1:12" ht="48.6" customHeight="1">
      <c r="A62" s="73" t="s">
        <v>41</v>
      </c>
      <c r="B62" s="74"/>
      <c r="C62" s="57"/>
      <c r="D62" s="94"/>
      <c r="E62" s="29"/>
      <c r="F62" s="75" t="s">
        <v>42</v>
      </c>
      <c r="G62" s="75"/>
      <c r="H62" s="76"/>
    </row>
    <row r="63" spans="1:12">
      <c r="A63" s="65"/>
      <c r="B63" s="59"/>
      <c r="C63" s="35"/>
    </row>
    <row r="64" spans="1:12">
      <c r="A64" s="65"/>
      <c r="B64" s="59"/>
      <c r="C64" s="35"/>
    </row>
    <row r="65" spans="1:7">
      <c r="A65" s="65"/>
      <c r="B65" s="59"/>
      <c r="C65" s="35"/>
      <c r="E65" s="72"/>
      <c r="F65" s="72"/>
      <c r="G65" s="22"/>
    </row>
  </sheetData>
  <mergeCells count="19">
    <mergeCell ref="A65:B65"/>
    <mergeCell ref="E65:F65"/>
    <mergeCell ref="A61:B61"/>
    <mergeCell ref="A62:B62"/>
    <mergeCell ref="F62:H62"/>
    <mergeCell ref="A64:B64"/>
    <mergeCell ref="F1:H1"/>
    <mergeCell ref="A16:A19"/>
    <mergeCell ref="G3:H3"/>
    <mergeCell ref="A2:H2"/>
    <mergeCell ref="A63:B63"/>
    <mergeCell ref="A40:A44"/>
    <mergeCell ref="A45:B45"/>
    <mergeCell ref="A28:A30"/>
    <mergeCell ref="A13:A15"/>
    <mergeCell ref="A39:B39"/>
    <mergeCell ref="A26:A27"/>
    <mergeCell ref="A36:A37"/>
    <mergeCell ref="A47:H47"/>
  </mergeCells>
  <pageMargins left="0.39370078740157483" right="0" top="0.59055118110236227" bottom="0" header="0.15748031496062992" footer="0.19685039370078741"/>
  <pageSetup paperSize="9" scale="71" orientation="portrait" r:id="rId1"/>
  <rowBreaks count="1" manualBreakCount="1">
    <brk id="4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S.Karaeva</cp:lastModifiedBy>
  <cp:lastPrinted>2023-02-02T14:10:16Z</cp:lastPrinted>
  <dcterms:created xsi:type="dcterms:W3CDTF">2002-11-26T08:28:37Z</dcterms:created>
  <dcterms:modified xsi:type="dcterms:W3CDTF">2023-02-02T14:12:48Z</dcterms:modified>
</cp:coreProperties>
</file>